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codeName="ThisWorkbook"/>
  <bookViews>
    <workbookView xWindow="360" yWindow="15" windowWidth="20955" windowHeight="9720" activeTab="1"/>
  </bookViews>
  <sheets>
    <sheet name="Config" sheetId="1" state="visible" r:id="rId1"/>
    <sheet name="Zeitbogen" sheetId="2" state="visible" r:id="rId2"/>
  </sheets>
  <definedNames>
    <definedName name="_xlnm.Print_Area" localSheetId="1">Zeitbogen!$A$1:$H$41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<sst xmlns="http://schemas.openxmlformats.org/spreadsheetml/2006/main" count="79" uniqueCount="79">
  <si>
    <t xml:space="preserve">Monat (1-12)</t>
  </si>
  <si>
    <t>Jahr</t>
  </si>
  <si>
    <t xml:space="preserve">Working Type</t>
  </si>
  <si>
    <t>Full-time</t>
  </si>
  <si>
    <t>Art_Lista</t>
  </si>
  <si>
    <t>Monatsnamen_DE</t>
  </si>
  <si>
    <t>Feiertage:</t>
  </si>
  <si>
    <t>Office</t>
  </si>
  <si>
    <t>Januar</t>
  </si>
  <si>
    <t>Datum</t>
  </si>
  <si>
    <t>Bezeichnung</t>
  </si>
  <si>
    <t xml:space="preserve">Home Office</t>
  </si>
  <si>
    <t>Februar</t>
  </si>
  <si>
    <t>Neujahr</t>
  </si>
  <si>
    <t>Dienstreise</t>
  </si>
  <si>
    <t>März</t>
  </si>
  <si>
    <t xml:space="preserve">Internationaler Frauentag</t>
  </si>
  <si>
    <t>Urlaub</t>
  </si>
  <si>
    <t>April</t>
  </si>
  <si>
    <t>Karfreitag</t>
  </si>
  <si>
    <t>Krank</t>
  </si>
  <si>
    <t>Mai</t>
  </si>
  <si>
    <t>Ostermontag</t>
  </si>
  <si>
    <t>Feiertage</t>
  </si>
  <si>
    <t>Juni</t>
  </si>
  <si>
    <t xml:space="preserve">Tag der Arbeit</t>
  </si>
  <si>
    <t>Overtime</t>
  </si>
  <si>
    <t>Juli</t>
  </si>
  <si>
    <t xml:space="preserve">Christi Himmelfahrt</t>
  </si>
  <si>
    <t>August</t>
  </si>
  <si>
    <t>Pfingstmontag</t>
  </si>
  <si>
    <t>September</t>
  </si>
  <si>
    <t xml:space="preserve">Tag der Deutschen Einheit</t>
  </si>
  <si>
    <t>Oktober</t>
  </si>
  <si>
    <t xml:space="preserve">1. Weihnachtstag</t>
  </si>
  <si>
    <t>November</t>
  </si>
  <si>
    <t xml:space="preserve">2. Weihnachtstag</t>
  </si>
  <si>
    <t>Dezember</t>
  </si>
  <si>
    <t xml:space="preserve">Zeiterfassungsbogen für die flexible Arbeitszeit</t>
  </si>
  <si>
    <t>Monat:</t>
  </si>
  <si>
    <t xml:space="preserve">Your Name:</t>
  </si>
  <si>
    <t>Overtime:</t>
  </si>
  <si>
    <t>Urlaub:</t>
  </si>
  <si>
    <t>Total</t>
  </si>
  <si>
    <t xml:space="preserve">Pausenregelung bei zusammenhängender Arbeitszeit</t>
  </si>
  <si>
    <t xml:space="preserve">Arbeitstage pro Woche:</t>
  </si>
  <si>
    <t xml:space="preserve">Tom Yorke</t>
  </si>
  <si>
    <t>Beschreibung</t>
  </si>
  <si>
    <t>Parameter</t>
  </si>
  <si>
    <t xml:space="preserve">Pause in Min</t>
  </si>
  <si>
    <t xml:space="preserve">wöchentl. Arbeitszeit:</t>
  </si>
  <si>
    <t>Summe:</t>
  </si>
  <si>
    <t>Used</t>
  </si>
  <si>
    <t xml:space="preserve">max. AZ ohne Pause</t>
  </si>
  <si>
    <t>06:00</t>
  </si>
  <si>
    <t>00:00</t>
  </si>
  <si>
    <t xml:space="preserve">Supervisor Signature:</t>
  </si>
  <si>
    <t xml:space="preserve">Pause bei 6h bis 9h</t>
  </si>
  <si>
    <t>09:30</t>
  </si>
  <si>
    <t>00:30</t>
  </si>
  <si>
    <t>Dienststelle:</t>
  </si>
  <si>
    <t xml:space="preserve">ConCat / BA3</t>
  </si>
  <si>
    <t>Rest</t>
  </si>
  <si>
    <t xml:space="preserve">Pause bei 9h bis 24h</t>
  </si>
  <si>
    <t>23:59</t>
  </si>
  <si>
    <t>00:45</t>
  </si>
  <si>
    <t xml:space="preserve">M. Number:</t>
  </si>
  <si>
    <t>Wochentag</t>
  </si>
  <si>
    <t xml:space="preserve">Art (Office/Home/Dienstreise/Urlaub/Krank)</t>
  </si>
  <si>
    <t>Start</t>
  </si>
  <si>
    <t>Ende</t>
  </si>
  <si>
    <t>Pause</t>
  </si>
  <si>
    <t xml:space="preserve">Arbeitszeit [h]</t>
  </si>
  <si>
    <t>Kommentar</t>
  </si>
  <si>
    <t>Arbeitstag?</t>
  </si>
  <si>
    <t>Monats-Summe:</t>
  </si>
  <si>
    <t>Arbeitstage:</t>
  </si>
  <si>
    <t xml:space="preserve">Sollstunden (8h/AT):</t>
  </si>
  <si>
    <t xml:space="preserve">Diff (Ist - Soll) [h]: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</si>
</sst>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[h]:mm"/>
  </numFmts>
  <fonts count="8">
    <font>
      <sz val="11.000000"/>
      <color theme="1"/>
      <name val="Calibri"/>
      <scheme val="minor"/>
    </font>
    <font>
      <sz val="11.000000"/>
      <name val="Calibri"/>
    </font>
    <font>
      <b/>
      <sz val="11.000000"/>
      <name val="Calibri"/>
    </font>
    <font>
      <sz val="11.000000"/>
      <color theme="0" tint="-0.249977111117893"/>
      <name val="Calibri"/>
      <scheme val="minor"/>
    </font>
    <font>
      <b/>
      <sz val="16.000000"/>
      <name val="Calibri"/>
    </font>
    <font>
      <b/>
      <sz val="11.000000"/>
      <color theme="1"/>
      <name val="Calibri"/>
      <scheme val="minor"/>
    </font>
    <font>
      <sz val="18.000000"/>
      <name val="Calibri"/>
    </font>
    <font>
      <sz val="18.000000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</patternFill>
    </fill>
    <fill>
      <patternFill patternType="solid">
        <fgColor rgb="FFFFF2CC"/>
        <bgColor rgb="FFFFF2CC"/>
      </patternFill>
    </fill>
    <fill>
      <patternFill patternType="solid">
        <fgColor theme="2" tint="0"/>
        <bgColor theme="2" tint="0"/>
      </patternFill>
    </fill>
    <fill>
      <patternFill patternType="solid">
        <fgColor rgb="FFFFF2CC"/>
      </patternFill>
    </fill>
    <fill>
      <patternFill patternType="solid">
        <fgColor rgb="FFE2F0D9"/>
        <bgColor rgb="FFE2F0D9"/>
      </patternFill>
    </fill>
    <fill>
      <patternFill patternType="solid">
        <fgColor rgb="FFEEF2F7"/>
        <bgColor rgb="FFEEF2F7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FF999999"/>
      </bottom>
      <diagonal style="none"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 style="none"/>
    </border>
    <border>
      <left style="thin">
        <color rgb="FF999999"/>
      </left>
      <right style="thin">
        <color rgb="FF999999"/>
      </right>
      <top style="thin">
        <color rgb="FF999999"/>
      </top>
      <bottom style="none"/>
      <diagonal style="none"/>
    </border>
    <border>
      <left style="thin">
        <color rgb="FF999999"/>
      </left>
      <right style="thin">
        <color auto="1"/>
      </right>
      <top style="thin">
        <color rgb="FF999999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999999"/>
      </left>
      <right style="thin">
        <color rgb="FF999999"/>
      </right>
      <top style="none"/>
      <bottom style="thin">
        <color rgb="FF999999"/>
      </bottom>
      <diagonal style="none"/>
    </border>
    <border>
      <left style="thin">
        <color rgb="FF999999"/>
      </left>
      <right style="thin">
        <color auto="1"/>
      </right>
      <top style="none"/>
      <bottom style="thin">
        <color rgb="FF999999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auto="1"/>
      </bottom>
      <diagonal style="none"/>
    </border>
    <border>
      <left style="thin">
        <color rgb="FF999999"/>
      </left>
      <right style="thin">
        <color auto="1"/>
      </right>
      <top style="thin">
        <color rgb="FF999999"/>
      </top>
      <bottom style="thin">
        <color auto="1"/>
      </bottom>
      <diagonal style="none"/>
    </border>
    <border>
      <left style="thin">
        <color rgb="FF999999"/>
      </left>
      <right style="thin">
        <color rgb="FF999999"/>
      </right>
      <top style="none"/>
      <bottom style="none"/>
      <diagonal style="none"/>
    </border>
    <border>
      <left style="thin">
        <color rgb="FF999999"/>
      </left>
      <right style="thin">
        <color auto="1"/>
      </right>
      <top style="none"/>
      <bottom style="none"/>
      <diagonal style="none"/>
    </border>
    <border>
      <left style="thin">
        <color rgb="FF999999"/>
      </left>
      <right style="thin">
        <color rgb="FF999999"/>
      </right>
      <top style="thin">
        <color rgb="FF999999"/>
      </top>
      <bottom/>
      <diagonal style="none"/>
    </border>
    <border>
      <left style="thin">
        <color rgb="FF999999"/>
      </left>
      <right style="thin">
        <color rgb="FF999999"/>
      </right>
      <top style="none"/>
      <bottom style="thin">
        <color auto="1"/>
      </bottom>
      <diagonal style="none"/>
    </border>
    <border>
      <left style="thin">
        <color rgb="FF999999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4" applyNumberFormat="1" applyFont="1" applyFill="1" applyBorder="1"/>
    <xf fontId="1" fillId="0" borderId="0" numFmtId="165" applyNumberFormat="1" applyFont="1" applyFill="1" applyBorder="1"/>
  </cellStyleXfs>
  <cellXfs count="52">
    <xf fontId="0" fillId="0" borderId="0" numFmtId="0" xfId="0"/>
    <xf fontId="0" fillId="0" borderId="0" numFmtId="0" xfId="0"/>
    <xf fontId="2" fillId="0" borderId="0" numFmtId="0" xfId="0" applyFont="1"/>
    <xf fontId="0" fillId="0" borderId="0" numFmtId="164" xfId="0" applyNumberFormat="1" applyAlignment="1">
      <alignment horizontal="left"/>
    </xf>
    <xf fontId="3" fillId="0" borderId="0" numFmtId="0" xfId="0" applyFont="1"/>
    <xf fontId="4" fillId="2" borderId="1" numFmtId="0" xfId="0" applyFont="1" applyFill="1" applyBorder="1" applyAlignment="1">
      <alignment horizontal="center" vertical="center"/>
    </xf>
    <xf fontId="0" fillId="0" borderId="1" numFmtId="0" xfId="0" applyBorder="1"/>
    <xf fontId="2" fillId="3" borderId="2" numFmtId="0" xfId="0" applyFont="1" applyFill="1" applyBorder="1"/>
    <xf fontId="2" fillId="3" borderId="2" numFmtId="0" xfId="0" applyFont="1" applyFill="1" applyBorder="1" applyAlignment="1">
      <alignment horizontal="left" vertical="center"/>
    </xf>
    <xf fontId="2" fillId="3" borderId="2" numFmtId="0" xfId="0" applyFont="1" applyFill="1" applyBorder="1" applyAlignment="1">
      <alignment horizontal="center" vertical="center"/>
    </xf>
    <xf fontId="5" fillId="3" borderId="3" numFmtId="0" xfId="0" applyFont="1" applyFill="1" applyBorder="1" applyAlignment="1">
      <alignment horizontal="center" vertical="center"/>
    </xf>
    <xf fontId="1" fillId="4" borderId="4" numFmtId="2" xfId="0" applyNumberFormat="1" applyFont="1" applyFill="1" applyBorder="1" applyAlignment="1">
      <alignment horizontal="center" vertical="center"/>
    </xf>
    <xf fontId="2" fillId="5" borderId="5" numFmtId="0" xfId="0" applyFont="1" applyFill="1" applyBorder="1" applyAlignment="1">
      <alignment horizontal="center" vertical="center"/>
    </xf>
    <xf fontId="5" fillId="5" borderId="5" numFmtId="0" xfId="0" applyFont="1" applyFill="1" applyBorder="1" applyAlignment="1">
      <alignment horizontal="center" vertical="center"/>
    </xf>
    <xf fontId="0" fillId="4" borderId="5" numFmtId="1" xfId="0" applyNumberFormat="1" applyFill="1" applyBorder="1" applyAlignment="1">
      <alignment horizontal="center" vertical="center"/>
    </xf>
    <xf fontId="2" fillId="6" borderId="6" numFmtId="0" xfId="0" applyFont="1" applyFill="1" applyBorder="1" applyAlignment="1">
      <alignment horizontal="center" vertical="center"/>
    </xf>
    <xf fontId="0" fillId="0" borderId="6" numFmtId="0" xfId="0" applyBorder="1"/>
    <xf fontId="0" fillId="3" borderId="2" numFmtId="0" xfId="0" applyFill="1" applyBorder="1" applyAlignment="1">
      <alignment horizontal="left"/>
    </xf>
    <xf fontId="6" fillId="4" borderId="2" numFmtId="0" xfId="0" applyFont="1" applyFill="1" applyBorder="1" applyAlignment="1">
      <alignment horizontal="center" vertical="center"/>
    </xf>
    <xf fontId="5" fillId="3" borderId="7" numFmtId="0" xfId="0" applyFont="1" applyFill="1" applyBorder="1" applyAlignment="1">
      <alignment horizontal="center" vertical="center"/>
    </xf>
    <xf fontId="1" fillId="4" borderId="8" numFmtId="2" xfId="0" applyNumberFormat="1" applyFont="1" applyFill="1" applyBorder="1" applyAlignment="1">
      <alignment horizontal="center" vertical="center"/>
    </xf>
    <xf fontId="2" fillId="5" borderId="9" numFmtId="0" xfId="0" applyFont="1" applyFill="1" applyBorder="1" applyAlignment="1">
      <alignment horizontal="center" vertical="center"/>
    </xf>
    <xf fontId="5" fillId="5" borderId="10" numFmtId="0" xfId="0" applyFont="1" applyFill="1" applyBorder="1" applyAlignment="1">
      <alignment horizontal="center" vertical="center"/>
    </xf>
    <xf fontId="0" fillId="4" borderId="10" numFmtId="1" xfId="0" applyNumberFormat="1" applyFill="1" applyBorder="1" applyAlignment="1">
      <alignment horizontal="center" vertical="center"/>
    </xf>
    <xf fontId="2" fillId="6" borderId="6" numFmtId="0" xfId="0" applyFont="1" applyFill="1" applyBorder="1"/>
    <xf fontId="7" fillId="4" borderId="7" numFmtId="0" xfId="0" applyFont="1" applyFill="1" applyBorder="1"/>
    <xf fontId="2" fillId="3" borderId="11" numFmtId="0" xfId="0" applyFont="1" applyFill="1" applyBorder="1" applyAlignment="1">
      <alignment horizontal="center" vertical="center"/>
    </xf>
    <xf fontId="0" fillId="3" borderId="12" numFmtId="2" xfId="0" applyNumberFormat="1" applyFill="1" applyBorder="1" applyAlignment="1">
      <alignment horizontal="center" vertical="center"/>
    </xf>
    <xf fontId="5" fillId="5" borderId="5" numFmtId="165" xfId="0" applyNumberFormat="1" applyFont="1" applyFill="1" applyBorder="1" applyAlignment="1">
      <alignment horizontal="center" vertical="center"/>
    </xf>
    <xf fontId="0" fillId="5" borderId="5" numFmtId="1" xfId="0" applyNumberFormat="1" applyFill="1" applyBorder="1" applyAlignment="1">
      <alignment horizontal="center" vertical="center"/>
    </xf>
    <xf fontId="0" fillId="6" borderId="6" numFmtId="0" xfId="0" applyFill="1" applyBorder="1"/>
    <xf fontId="0" fillId="6" borderId="6" numFmtId="165" xfId="0" applyNumberFormat="1" applyFill="1" applyBorder="1"/>
    <xf fontId="0" fillId="3" borderId="2" numFmtId="0" xfId="0" applyFill="1" applyBorder="1"/>
    <xf fontId="5" fillId="3" borderId="3" numFmtId="0" xfId="0" applyFont="1" applyFill="1" applyBorder="1" applyAlignment="1">
      <alignment horizontal="center"/>
    </xf>
    <xf fontId="0" fillId="0" borderId="13" numFmtId="0" xfId="0" applyBorder="1"/>
    <xf fontId="0" fillId="0" borderId="14" numFmtId="0" xfId="0" applyBorder="1"/>
    <xf fontId="5" fillId="5" borderId="10" numFmtId="165" xfId="0" applyNumberFormat="1" applyFont="1" applyFill="1" applyBorder="1" applyAlignment="1">
      <alignment horizontal="center" vertical="center"/>
    </xf>
    <xf fontId="0" fillId="5" borderId="10" numFmtId="1" xfId="0" applyNumberFormat="1" applyFill="1" applyBorder="1" applyAlignment="1">
      <alignment horizontal="center" vertical="center"/>
    </xf>
    <xf fontId="0" fillId="3" borderId="2" numFmtId="0" xfId="0" applyFill="1" applyBorder="1"/>
    <xf fontId="2" fillId="3" borderId="15" numFmtId="0" xfId="0" applyFont="1" applyFill="1" applyBorder="1" applyAlignment="1">
      <alignment horizontal="center" vertical="center"/>
    </xf>
    <xf fontId="2" fillId="3" borderId="11" numFmtId="0" xfId="0" applyFont="1" applyFill="1" applyBorder="1"/>
    <xf fontId="1" fillId="4" borderId="11" numFmtId="0" xfId="0" applyFont="1" applyFill="1" applyBorder="1" applyAlignment="1">
      <alignment horizontal="left"/>
    </xf>
    <xf fontId="0" fillId="0" borderId="2" numFmtId="0" xfId="0" applyBorder="1"/>
    <xf fontId="0" fillId="0" borderId="16" numFmtId="0" xfId="0" applyBorder="1"/>
    <xf fontId="0" fillId="0" borderId="17" numFmtId="0" xfId="0" applyBorder="1"/>
    <xf fontId="2" fillId="5" borderId="10" numFmtId="0" xfId="0" applyFont="1" applyFill="1" applyBorder="1" applyAlignment="1">
      <alignment horizontal="center" vertical="center"/>
    </xf>
    <xf fontId="2" fillId="7" borderId="2" numFmtId="0" xfId="0" applyFont="1" applyFill="1" applyBorder="1" applyAlignment="1">
      <alignment horizontal="center"/>
    </xf>
    <xf fontId="0" fillId="0" borderId="2" numFmtId="164" xfId="0" applyNumberFormat="1" applyBorder="1" applyAlignment="1">
      <alignment vertical="center"/>
    </xf>
    <xf fontId="0" fillId="0" borderId="2" numFmtId="0" xfId="0" applyBorder="1" applyAlignment="1">
      <alignment vertical="center"/>
    </xf>
    <xf fontId="0" fillId="0" borderId="2" numFmtId="165" xfId="0" applyNumberFormat="1" applyBorder="1" applyAlignment="1">
      <alignment vertical="center"/>
    </xf>
    <xf fontId="0" fillId="0" borderId="0" numFmtId="165" xfId="0" applyNumberFormat="1"/>
    <xf fontId="0" fillId="0" borderId="0" numFmtId="2" xfId="0" applyNumberFormat="1"/>
  </cellXfs>
  <cellStyles count="3">
    <cellStyle name="date_style" xfId="1"/>
    <cellStyle name="Normal" xfId="0" builtinId="0"/>
    <cellStyle name="time_sty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outlinePr applyStyles="0" summaryBelow="1" summaryRight="1" showOutlineSymbols="1"/>
    <pageSetUpPr autoPageBreaks="1" fitToPage="0"/>
  </sheetPr>
  <sheetViews>
    <sheetView zoomScale="100" workbookViewId="0">
      <selection activeCell="H20" activeCellId="0" sqref="H20"/>
    </sheetView>
  </sheetViews>
  <sheetFormatPr defaultRowHeight="14.4"/>
  <cols>
    <col customWidth="1" min="1" max="1" style="1" width="14.21875"/>
    <col customWidth="1" min="3" max="3" style="1" width="18"/>
    <col customWidth="1" min="5" max="5" style="1" width="11.44140625"/>
    <col customWidth="1" min="6" max="6" style="1" width="26.44140625"/>
  </cols>
  <sheetData>
    <row r="1">
      <c r="A1" t="s">
        <v>0</v>
      </c>
      <c r="B1">
        <v>1</v>
      </c>
    </row>
    <row r="2">
      <c r="A2" t="s">
        <v>1</v>
      </c>
      <c r="B2">
        <v>2026</v>
      </c>
    </row>
    <row r="3">
      <c r="A3" t="s">
        <v>2</v>
      </c>
      <c r="B3" t="s">
        <v>3</v>
      </c>
    </row>
    <row r="10">
      <c r="A10" s="2" t="s">
        <v>4</v>
      </c>
      <c r="C10" s="2" t="s">
        <v>5</v>
      </c>
      <c r="E10" s="2" t="s">
        <v>6</v>
      </c>
    </row>
    <row r="11">
      <c r="A11" t="s">
        <v>7</v>
      </c>
      <c r="C11" t="s">
        <v>8</v>
      </c>
      <c r="E11" t="s">
        <v>9</v>
      </c>
      <c r="F11" t="s">
        <v>10</v>
      </c>
    </row>
    <row r="12">
      <c r="A12" t="s">
        <v>11</v>
      </c>
      <c r="C12" t="s">
        <v>12</v>
      </c>
      <c r="E12" s="3">
        <v>46023</v>
      </c>
      <c r="F12" s="1" t="s">
        <v>13</v>
      </c>
    </row>
    <row r="13">
      <c r="A13" t="s">
        <v>14</v>
      </c>
      <c r="C13" t="s">
        <v>15</v>
      </c>
      <c r="E13" s="3">
        <v>46089</v>
      </c>
      <c r="F13" s="1" t="s">
        <v>16</v>
      </c>
    </row>
    <row r="14">
      <c r="A14" t="s">
        <v>17</v>
      </c>
      <c r="C14" t="s">
        <v>18</v>
      </c>
      <c r="E14" s="3">
        <v>46115</v>
      </c>
      <c r="F14" s="1" t="s">
        <v>19</v>
      </c>
    </row>
    <row r="15">
      <c r="A15" t="s">
        <v>20</v>
      </c>
      <c r="C15" t="s">
        <v>21</v>
      </c>
      <c r="E15" s="3">
        <v>46118</v>
      </c>
      <c r="F15" s="1" t="s">
        <v>22</v>
      </c>
    </row>
    <row r="16">
      <c r="A16" s="1" t="s">
        <v>23</v>
      </c>
      <c r="C16" t="s">
        <v>24</v>
      </c>
      <c r="E16" s="3">
        <v>46143</v>
      </c>
      <c r="F16" s="1" t="s">
        <v>25</v>
      </c>
    </row>
    <row r="17">
      <c r="A17" t="s">
        <v>26</v>
      </c>
      <c r="C17" t="s">
        <v>27</v>
      </c>
      <c r="E17" s="3">
        <v>46156</v>
      </c>
      <c r="F17" s="1" t="s">
        <v>28</v>
      </c>
    </row>
    <row r="18">
      <c r="C18" t="s">
        <v>29</v>
      </c>
      <c r="E18" s="3">
        <v>46167</v>
      </c>
      <c r="F18" s="1" t="s">
        <v>30</v>
      </c>
    </row>
    <row r="19">
      <c r="C19" t="s">
        <v>31</v>
      </c>
      <c r="E19" s="3">
        <v>46298</v>
      </c>
      <c r="F19" s="1" t="s">
        <v>32</v>
      </c>
    </row>
    <row r="20">
      <c r="C20" t="s">
        <v>33</v>
      </c>
      <c r="E20" s="3">
        <v>46381</v>
      </c>
      <c r="F20" s="1" t="s">
        <v>34</v>
      </c>
    </row>
    <row r="21">
      <c r="C21" t="s">
        <v>35</v>
      </c>
      <c r="E21" s="3">
        <v>46382</v>
      </c>
      <c r="F21" s="1" t="s">
        <v>36</v>
      </c>
    </row>
    <row r="22">
      <c r="C22" t="s">
        <v>37</v>
      </c>
    </row>
  </sheetData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670002-0056-447B-9CD0-006B008900D8}">
            <xm:f>Zeitbogen!$C11="Feiertage"</xm:f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A16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 disablePrompts="0">
        <x14:dataValidation xr:uid="{004C003E-00C3-40A3-835C-005300DB00E0}" type="whole" allowBlank="0" errorStyle="stop" imeMode="noControl" operator="between" showDropDown="0" showErrorMessage="1" showInputMessage="1">
          <x14:formula1>
            <xm:f>1</xm:f>
          </x14:formula1>
          <x14:formula2>
            <xm:f>12</xm:f>
          </x14:formula2>
          <xm:sqref>B1</xm:sqref>
        </x14:dataValidation>
        <x14:dataValidation xr:uid="{001E00EF-0093-4F6C-99D5-00EF00BF0033}" type="whole" allowBlank="0" errorStyle="stop" imeMode="noControl" operator="between" showDropDown="0" showErrorMessage="1" showInputMessage="1">
          <x14:formula1>
            <xm:f>2000</xm:f>
          </x14:formula1>
          <x14:formula2>
            <xm:f>2100</xm:f>
          </x14:formula2>
          <xm:sqref>B2</xm:sqref>
        </x14:dataValidation>
        <x14:dataValidation xr:uid="{0037006A-00B2-435F-9AF6-00D5007D0083}" type="list" allowBlank="0" errorStyle="stop" imeMode="noControl" operator="between" showDropDown="0" showErrorMessage="1" showInputMessage="1">
          <x14:formula1>
            <xm:f>"Full-time,Part-time"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2">
    <outlinePr applyStyles="0" summaryBelow="1" summaryRight="1" showOutlineSymbols="1"/>
    <pageSetUpPr autoPageBreaks="1" fitToPage="0"/>
  </sheetPr>
  <sheetViews>
    <sheetView zoomScale="100" workbookViewId="0">
      <selection activeCell="C26" activeCellId="0" sqref="C26"/>
    </sheetView>
  </sheetViews>
  <sheetFormatPr defaultRowHeight="14.25"/>
  <cols>
    <col customWidth="1" min="1" max="2" style="1" width="12"/>
    <col customWidth="1" min="3" max="3" style="1" width="43.33203125"/>
    <col customWidth="1" min="4" max="6" style="1" width="11"/>
    <col customWidth="1" min="7" max="7" style="1" width="14"/>
    <col customWidth="1" min="8" max="8" style="1" width="30"/>
    <col customWidth="1" min="9" max="9" style="4" width="19.21875"/>
    <col customWidth="1" min="10" max="10" width="14.6640625"/>
    <col customWidth="1" min="11" max="11" width="16.21875"/>
  </cols>
  <sheetData>
    <row r="1" ht="21" customHeight="1">
      <c r="A1" s="5" t="s">
        <v>38</v>
      </c>
      <c r="B1" s="1"/>
      <c r="C1" s="1"/>
      <c r="D1" s="1"/>
      <c r="E1" s="1"/>
      <c r="F1" s="1"/>
      <c r="G1" s="1"/>
      <c r="H1" s="1"/>
    </row>
    <row r="2">
      <c r="A2" s="6"/>
      <c r="B2" s="6"/>
      <c r="C2" s="6"/>
      <c r="D2" s="6"/>
      <c r="E2" s="6"/>
      <c r="F2" s="1"/>
      <c r="G2" s="1"/>
      <c r="H2" s="1"/>
    </row>
    <row r="3">
      <c r="A3" s="7" t="s">
        <v>39</v>
      </c>
      <c r="B3" s="8" t="str">
        <f>INDEX(Config!$C$11:$C$22,MONTH(DATE(Config!B2,Config!B1,1)))&amp;" "&amp;YEAR(DATE(Config!B2,Config!B1,1))</f>
        <v xml:space="preserve">Januar 2026</v>
      </c>
      <c r="C3" s="9" t="s">
        <v>40</v>
      </c>
      <c r="D3" s="10" t="s">
        <v>41</v>
      </c>
      <c r="E3" s="11">
        <v>0</v>
      </c>
      <c r="F3" s="12" t="s">
        <v>42</v>
      </c>
      <c r="G3" s="13" t="s">
        <v>43</v>
      </c>
      <c r="H3" s="14">
        <v>30</v>
      </c>
      <c r="I3" s="15" t="s">
        <v>44</v>
      </c>
      <c r="J3" s="16"/>
      <c r="K3" s="16"/>
    </row>
    <row r="4">
      <c r="A4" s="7" t="s">
        <v>45</v>
      </c>
      <c r="B4" s="17">
        <v>5</v>
      </c>
      <c r="C4" s="18" t="s">
        <v>46</v>
      </c>
      <c r="D4" s="19"/>
      <c r="E4" s="20"/>
      <c r="F4" s="21"/>
      <c r="G4" s="22"/>
      <c r="H4" s="23"/>
      <c r="I4" s="24" t="s">
        <v>47</v>
      </c>
      <c r="J4" s="24" t="s">
        <v>48</v>
      </c>
      <c r="K4" s="24" t="s">
        <v>49</v>
      </c>
    </row>
    <row r="5">
      <c r="A5" s="7" t="s">
        <v>50</v>
      </c>
      <c r="B5" s="17">
        <v>39.399999999999999</v>
      </c>
      <c r="C5" s="25"/>
      <c r="D5" s="26" t="s">
        <v>51</v>
      </c>
      <c r="E5" s="27">
        <f>(G48-G50)*24+E3</f>
        <v>0</v>
      </c>
      <c r="F5" s="21"/>
      <c r="G5" s="28" t="s">
        <v>52</v>
      </c>
      <c r="H5" s="29">
        <f>COUNTIF($C11:$C52,"Urlaub")</f>
        <v>0</v>
      </c>
      <c r="I5" s="30" t="s">
        <v>53</v>
      </c>
      <c r="J5" s="31" t="s">
        <v>54</v>
      </c>
      <c r="K5" s="31" t="s">
        <v>55</v>
      </c>
    </row>
    <row r="6">
      <c r="A6" s="7"/>
      <c r="B6" s="32"/>
      <c r="C6" s="33" t="s">
        <v>56</v>
      </c>
      <c r="D6" s="34"/>
      <c r="E6" s="35"/>
      <c r="F6" s="21"/>
      <c r="G6" s="36"/>
      <c r="H6" s="37"/>
      <c r="I6" s="30" t="s">
        <v>57</v>
      </c>
      <c r="J6" s="31" t="s">
        <v>58</v>
      </c>
      <c r="K6" s="31" t="s">
        <v>59</v>
      </c>
    </row>
    <row r="7">
      <c r="A7" s="7" t="s">
        <v>60</v>
      </c>
      <c r="B7" s="38" t="s">
        <v>61</v>
      </c>
      <c r="C7" s="39"/>
      <c r="D7" s="34"/>
      <c r="E7" s="35"/>
      <c r="F7" s="21"/>
      <c r="G7" s="28" t="s">
        <v>62</v>
      </c>
      <c r="H7" s="29">
        <f>H3-H5</f>
        <v>30</v>
      </c>
      <c r="I7" s="30" t="s">
        <v>63</v>
      </c>
      <c r="J7" s="31" t="s">
        <v>64</v>
      </c>
      <c r="K7" s="31" t="s">
        <v>65</v>
      </c>
    </row>
    <row r="8">
      <c r="A8" s="40" t="s">
        <v>66</v>
      </c>
      <c r="B8" s="41">
        <v>1234567</v>
      </c>
      <c r="C8" s="42"/>
      <c r="D8" s="43"/>
      <c r="E8" s="44"/>
      <c r="F8" s="45"/>
      <c r="G8" s="36"/>
      <c r="H8" s="37"/>
    </row>
    <row r="10">
      <c r="A10" s="46" t="s">
        <v>9</v>
      </c>
      <c r="B10" s="46" t="s">
        <v>67</v>
      </c>
      <c r="C10" s="46" t="s">
        <v>68</v>
      </c>
      <c r="D10" s="46" t="s">
        <v>69</v>
      </c>
      <c r="E10" s="46" t="s">
        <v>70</v>
      </c>
      <c r="F10" s="46" t="s">
        <v>71</v>
      </c>
      <c r="G10" s="46" t="s">
        <v>72</v>
      </c>
      <c r="H10" s="46" t="s">
        <v>73</v>
      </c>
      <c r="I10" s="4" t="s">
        <v>74</v>
      </c>
    </row>
    <row r="11">
      <c r="A11" s="47">
        <f>IF(MONTH(DATE(Config!B2,Config!B1,1)+ROW()-ROW($A$11))=Config!B1, DATE(Config!B2,Config!B1,1)+ROW()-ROW($A$11), "")</f>
        <v>46023</v>
      </c>
      <c r="B11" s="48" t="str">
        <f t="shared" ref="B11:B45" si="0">IF(A11="","",CHOOSE(WEEKDAY(A11,2),"Mo","Di","Mi","Do","Fr","Sa","So"))</f>
        <v>Do</v>
      </c>
      <c r="C11" s="48"/>
      <c r="D11" s="49"/>
      <c r="E11" s="49"/>
      <c r="F11" s="49"/>
      <c r="G11" s="49">
        <f t="shared" ref="G11:G45" si="1">IF(A11="","",IF(OR(C11="Office",C11="Home Office",C11="Dienstreise"),MAX(0,(E11-D11)-F11),0))</f>
        <v>0</v>
      </c>
      <c r="H11" s="48"/>
      <c r="I11" s="4">
        <f t="shared" ref="I11:I45" si="2">IF(A11="", "", IF(AND(WEEKDAY(A11,2)&lt;=5, OR(C11="Office",C11="Home Office",C11="Dienstreise",C11="Overtime")), 1, 0))</f>
        <v>0</v>
      </c>
    </row>
    <row r="12">
      <c r="A12" s="47">
        <f>IF(MONTH(DATE(Config!B2,Config!B1,1)+ROW()-ROW($A$11))=Config!B1, DATE(Config!B2,Config!B1,1)+ROW()-ROW($A$11), "")</f>
        <v>46024</v>
      </c>
      <c r="B12" s="48" t="str">
        <f t="shared" si="0"/>
        <v>Fr</v>
      </c>
      <c r="C12" s="48"/>
      <c r="D12" s="49"/>
      <c r="E12" s="49"/>
      <c r="F12" s="49"/>
      <c r="G12" s="49">
        <f t="shared" si="1"/>
        <v>0</v>
      </c>
      <c r="H12" s="48"/>
      <c r="I12" s="4">
        <f t="shared" si="2"/>
        <v>0</v>
      </c>
    </row>
    <row r="13">
      <c r="A13" s="47">
        <f>IF(MONTH(DATE(Config!B2,Config!B1,1)+ROW()-ROW($A$11))=Config!B1, DATE(Config!B2,Config!B1,1)+ROW()-ROW($A$11), "")</f>
        <v>46025</v>
      </c>
      <c r="B13" s="48" t="str">
        <f t="shared" si="0"/>
        <v>Sa</v>
      </c>
      <c r="C13" s="48"/>
      <c r="D13" s="49"/>
      <c r="E13" s="49"/>
      <c r="F13" s="49"/>
      <c r="G13" s="49">
        <f t="shared" si="1"/>
        <v>0</v>
      </c>
      <c r="H13" s="48"/>
      <c r="I13" s="4">
        <f t="shared" si="2"/>
        <v>0</v>
      </c>
    </row>
    <row r="14">
      <c r="A14" s="47">
        <f>IF(MONTH(DATE(Config!B2,Config!B1,1)+ROW()-ROW($A$11))=Config!B1, DATE(Config!B2,Config!B1,1)+ROW()-ROW($A$11), "")</f>
        <v>46026</v>
      </c>
      <c r="B14" s="48" t="str">
        <f t="shared" si="0"/>
        <v>So</v>
      </c>
      <c r="C14" s="48"/>
      <c r="D14" s="49"/>
      <c r="E14" s="49"/>
      <c r="F14" s="49"/>
      <c r="G14" s="49">
        <f t="shared" si="1"/>
        <v>0</v>
      </c>
      <c r="H14" s="48"/>
      <c r="I14" s="4">
        <f t="shared" si="2"/>
        <v>0</v>
      </c>
    </row>
    <row r="15">
      <c r="A15" s="47">
        <f>IF(MONTH(DATE(Config!B2,Config!B1,1)+ROW()-ROW($A$11))=Config!B1, DATE(Config!B2,Config!B1,1)+ROW()-ROW($A$11), "")</f>
        <v>46027</v>
      </c>
      <c r="B15" s="48" t="str">
        <f t="shared" si="0"/>
        <v>Mo</v>
      </c>
      <c r="C15" s="48"/>
      <c r="D15" s="49"/>
      <c r="E15" s="49"/>
      <c r="F15" s="49"/>
      <c r="G15" s="49">
        <f t="shared" si="1"/>
        <v>0</v>
      </c>
      <c r="H15" s="48"/>
      <c r="I15" s="4">
        <f t="shared" si="2"/>
        <v>0</v>
      </c>
    </row>
    <row r="16">
      <c r="A16" s="47">
        <f>IF(MONTH(DATE(Config!B2,Config!B1,1)+ROW()-ROW($A$11))=Config!B1, DATE(Config!B2,Config!B1,1)+ROW()-ROW($A$11), "")</f>
        <v>46028</v>
      </c>
      <c r="B16" s="48" t="str">
        <f t="shared" si="0"/>
        <v>Di</v>
      </c>
      <c r="C16" s="48" t="str">
        <f>IF(A16="","",IFERROR(INDEX(Config!$F$12:$F$198,MATCH(A16,Config!$E$12:$E$198,0)),""))</f>
        <v/>
      </c>
      <c r="D16" s="49"/>
      <c r="E16" s="49"/>
      <c r="F16" s="49"/>
      <c r="G16" s="49">
        <f t="shared" si="1"/>
        <v>0</v>
      </c>
      <c r="H16" s="48"/>
      <c r="I16" s="4">
        <f t="shared" si="2"/>
        <v>0</v>
      </c>
    </row>
    <row r="17">
      <c r="A17" s="47">
        <f>IF(MONTH(DATE(Config!B2,Config!B1,1)+ROW()-ROW($A$11))=Config!B1, DATE(Config!B2,Config!B1,1)+ROW()-ROW($A$11), "")</f>
        <v>46029</v>
      </c>
      <c r="B17" s="48" t="str">
        <f t="shared" si="0"/>
        <v>Mi</v>
      </c>
      <c r="C17" s="48"/>
      <c r="D17" s="49"/>
      <c r="E17" s="49"/>
      <c r="F17" s="49"/>
      <c r="G17" s="49">
        <f t="shared" si="1"/>
        <v>0</v>
      </c>
      <c r="H17" s="48"/>
      <c r="I17" s="4">
        <f t="shared" si="2"/>
        <v>0</v>
      </c>
    </row>
    <row r="18">
      <c r="A18" s="47">
        <f>IF(MONTH(DATE(Config!B2,Config!B1,1)+ROW()-ROW($A$11))=Config!B1, DATE(Config!B2,Config!B1,1)+ROW()-ROW($A$11), "")</f>
        <v>46030</v>
      </c>
      <c r="B18" s="48" t="str">
        <f t="shared" si="0"/>
        <v>Do</v>
      </c>
      <c r="C18" s="48"/>
      <c r="D18" s="49"/>
      <c r="E18" s="49"/>
      <c r="F18" s="49"/>
      <c r="G18" s="49">
        <f t="shared" si="1"/>
        <v>0</v>
      </c>
      <c r="H18" s="48"/>
      <c r="I18" s="4">
        <f t="shared" si="2"/>
        <v>0</v>
      </c>
    </row>
    <row r="19">
      <c r="A19" s="47">
        <f>IF(MONTH(DATE(Config!B2,Config!B1,1)+ROW()-ROW($A$11))=Config!B1, DATE(Config!B2,Config!B1,1)+ROW()-ROW($A$11), "")</f>
        <v>46031</v>
      </c>
      <c r="B19" s="48" t="str">
        <f t="shared" si="0"/>
        <v>Fr</v>
      </c>
      <c r="C19" s="48"/>
      <c r="D19" s="49"/>
      <c r="E19" s="49"/>
      <c r="F19" s="49"/>
      <c r="G19" s="49">
        <f t="shared" si="1"/>
        <v>0</v>
      </c>
      <c r="H19" s="48"/>
      <c r="I19" s="4">
        <f t="shared" si="2"/>
        <v>0</v>
      </c>
    </row>
    <row r="20">
      <c r="A20" s="47">
        <f>IF(MONTH(DATE(Config!B2,Config!B1,1)+ROW()-ROW($A$11))=Config!B1, DATE(Config!B2,Config!B1,1)+ROW()-ROW($A$11), "")</f>
        <v>46032</v>
      </c>
      <c r="B20" s="48" t="str">
        <f t="shared" si="0"/>
        <v>Sa</v>
      </c>
      <c r="C20" s="48"/>
      <c r="D20" s="49"/>
      <c r="E20" s="49"/>
      <c r="F20" s="49"/>
      <c r="G20" s="49">
        <f t="shared" si="1"/>
        <v>0</v>
      </c>
      <c r="H20" s="48"/>
      <c r="I20" s="4">
        <f t="shared" si="2"/>
        <v>0</v>
      </c>
    </row>
    <row r="21">
      <c r="A21" s="47">
        <f>IF(MONTH(DATE(Config!B2,Config!B1,1)+ROW()-ROW($A$11))=Config!B1, DATE(Config!B2,Config!B1,1)+ROW()-ROW($A$11), "")</f>
        <v>46033</v>
      </c>
      <c r="B21" s="48" t="str">
        <f t="shared" si="0"/>
        <v>So</v>
      </c>
      <c r="C21" s="48"/>
      <c r="D21" s="49"/>
      <c r="E21" s="49"/>
      <c r="F21" s="49"/>
      <c r="G21" s="49">
        <f t="shared" si="1"/>
        <v>0</v>
      </c>
      <c r="H21" s="48"/>
      <c r="I21" s="4">
        <f t="shared" si="2"/>
        <v>0</v>
      </c>
    </row>
    <row r="22">
      <c r="A22" s="47">
        <f>IF(MONTH(DATE(Config!B2,Config!B1,1)+ROW()-ROW($A$11))=Config!B1, DATE(Config!B2,Config!B1,1)+ROW()-ROW($A$11), "")</f>
        <v>46034</v>
      </c>
      <c r="B22" s="48" t="str">
        <f t="shared" si="0"/>
        <v>Mo</v>
      </c>
      <c r="C22" s="48"/>
      <c r="D22" s="49"/>
      <c r="E22" s="49"/>
      <c r="F22" s="49"/>
      <c r="G22" s="49">
        <f t="shared" si="1"/>
        <v>0</v>
      </c>
      <c r="H22" s="48"/>
      <c r="I22" s="4">
        <f t="shared" si="2"/>
        <v>0</v>
      </c>
    </row>
    <row r="23">
      <c r="A23" s="47">
        <f>IF(MONTH(DATE(Config!B2,Config!B1,1)+ROW()-ROW($A$11))=Config!B1, DATE(Config!B2,Config!B1,1)+ROW()-ROW($A$11), "")</f>
        <v>46035</v>
      </c>
      <c r="B23" s="48" t="str">
        <f t="shared" si="0"/>
        <v>Di</v>
      </c>
      <c r="C23" s="48"/>
      <c r="D23" s="49"/>
      <c r="E23" s="49"/>
      <c r="F23" s="49"/>
      <c r="G23" s="49">
        <f t="shared" si="1"/>
        <v>0</v>
      </c>
      <c r="H23" s="48"/>
      <c r="I23" s="4">
        <f t="shared" si="2"/>
        <v>0</v>
      </c>
    </row>
    <row r="24">
      <c r="A24" s="47">
        <f>IF(MONTH(DATE(Config!B2,Config!B1,1)+ROW()-ROW($A$11))=Config!B1, DATE(Config!B2,Config!B1,1)+ROW()-ROW($A$11), "")</f>
        <v>46036</v>
      </c>
      <c r="B24" s="48" t="str">
        <f t="shared" si="0"/>
        <v>Mi</v>
      </c>
      <c r="C24" s="48"/>
      <c r="D24" s="49"/>
      <c r="E24" s="49"/>
      <c r="F24" s="49"/>
      <c r="G24" s="49">
        <f t="shared" si="1"/>
        <v>0</v>
      </c>
      <c r="H24" s="48"/>
      <c r="I24" s="4">
        <f t="shared" si="2"/>
        <v>0</v>
      </c>
    </row>
    <row r="25">
      <c r="A25" s="47">
        <f>IF(MONTH(DATE(Config!B2,Config!B1,1)+ROW()-ROW($A$11))=Config!B1, DATE(Config!B2,Config!B1,1)+ROW()-ROW($A$11), "")</f>
        <v>46037</v>
      </c>
      <c r="B25" s="48" t="str">
        <f t="shared" si="0"/>
        <v>Do</v>
      </c>
      <c r="C25" s="48"/>
      <c r="D25" s="49"/>
      <c r="E25" s="49"/>
      <c r="F25" s="49"/>
      <c r="G25" s="49">
        <f t="shared" si="1"/>
        <v>0</v>
      </c>
      <c r="H25" s="48"/>
      <c r="I25" s="4">
        <f t="shared" si="2"/>
        <v>0</v>
      </c>
    </row>
    <row r="26">
      <c r="A26" s="47">
        <f>IF(MONTH(DATE(Config!B2,Config!B1,1)+ROW()-ROW($A$11))=Config!B1, DATE(Config!B2,Config!B1,1)+ROW()-ROW($A$11), "")</f>
        <v>46038</v>
      </c>
      <c r="B26" s="48" t="str">
        <f t="shared" si="0"/>
        <v>Fr</v>
      </c>
      <c r="C26" s="48"/>
      <c r="D26" s="49"/>
      <c r="E26" s="49"/>
      <c r="F26" s="49"/>
      <c r="G26" s="49">
        <f t="shared" si="1"/>
        <v>0</v>
      </c>
      <c r="H26" s="48"/>
      <c r="I26" s="4">
        <f t="shared" si="2"/>
        <v>0</v>
      </c>
    </row>
    <row r="27">
      <c r="A27" s="47">
        <f>IF(MONTH(DATE(Config!B2,Config!B1,1)+ROW()-ROW($A$11))=Config!B1, DATE(Config!B2,Config!B1,1)+ROW()-ROW($A$11), "")</f>
        <v>46039</v>
      </c>
      <c r="B27" s="48" t="str">
        <f t="shared" si="0"/>
        <v>Sa</v>
      </c>
      <c r="C27" s="48"/>
      <c r="D27" s="49"/>
      <c r="E27" s="49"/>
      <c r="F27" s="49"/>
      <c r="G27" s="49">
        <f t="shared" si="1"/>
        <v>0</v>
      </c>
      <c r="H27" s="48"/>
      <c r="I27" s="4">
        <f t="shared" si="2"/>
        <v>0</v>
      </c>
    </row>
    <row r="28">
      <c r="A28" s="47">
        <f>IF(MONTH(DATE(Config!B2,Config!B1,1)+ROW()-ROW($A$11))=Config!B1, DATE(Config!B2,Config!B1,1)+ROW()-ROW($A$11), "")</f>
        <v>46040</v>
      </c>
      <c r="B28" s="48" t="str">
        <f t="shared" si="0"/>
        <v>So</v>
      </c>
      <c r="C28" s="48"/>
      <c r="D28" s="49"/>
      <c r="E28" s="49"/>
      <c r="F28" s="49"/>
      <c r="G28" s="49">
        <f t="shared" si="1"/>
        <v>0</v>
      </c>
      <c r="H28" s="48"/>
      <c r="I28" s="4">
        <f t="shared" si="2"/>
        <v>0</v>
      </c>
    </row>
    <row r="29">
      <c r="A29" s="47">
        <f>IF(MONTH(DATE(Config!B2,Config!B1,1)+ROW()-ROW($A$11))=Config!B1, DATE(Config!B2,Config!B1,1)+ROW()-ROW($A$11), "")</f>
        <v>46041</v>
      </c>
      <c r="B29" s="48" t="str">
        <f t="shared" si="0"/>
        <v>Mo</v>
      </c>
      <c r="C29" s="48"/>
      <c r="D29" s="49"/>
      <c r="E29" s="49"/>
      <c r="F29" s="49"/>
      <c r="G29" s="49">
        <f t="shared" si="1"/>
        <v>0</v>
      </c>
      <c r="H29" s="48"/>
      <c r="I29" s="4">
        <f t="shared" si="2"/>
        <v>0</v>
      </c>
    </row>
    <row r="30">
      <c r="A30" s="47">
        <f>IF(MONTH(DATE(Config!B2,Config!B1,1)+ROW()-ROW($A$11))=Config!B1, DATE(Config!B2,Config!B1,1)+ROW()-ROW($A$11), "")</f>
        <v>46042</v>
      </c>
      <c r="B30" s="48" t="str">
        <f t="shared" si="0"/>
        <v>Di</v>
      </c>
      <c r="C30" s="48"/>
      <c r="D30" s="49"/>
      <c r="E30" s="49"/>
      <c r="F30" s="49"/>
      <c r="G30" s="49">
        <f t="shared" si="1"/>
        <v>0</v>
      </c>
      <c r="H30" s="48"/>
      <c r="I30" s="4">
        <f t="shared" si="2"/>
        <v>0</v>
      </c>
    </row>
    <row r="31">
      <c r="A31" s="47">
        <f>IF(MONTH(DATE(Config!B2,Config!B1,1)+ROW()-ROW($A$11))=Config!B1, DATE(Config!B2,Config!B1,1)+ROW()-ROW($A$11), "")</f>
        <v>46043</v>
      </c>
      <c r="B31" s="48" t="str">
        <f t="shared" si="0"/>
        <v>Mi</v>
      </c>
      <c r="C31" s="48"/>
      <c r="D31" s="49"/>
      <c r="E31" s="49"/>
      <c r="F31" s="49"/>
      <c r="G31" s="49">
        <f t="shared" si="1"/>
        <v>0</v>
      </c>
      <c r="H31" s="48"/>
      <c r="I31" s="4">
        <f t="shared" si="2"/>
        <v>0</v>
      </c>
    </row>
    <row r="32">
      <c r="A32" s="47">
        <f>IF(MONTH(DATE(Config!B2,Config!B1,1)+ROW()-ROW($A$11))=Config!B1, DATE(Config!B2,Config!B1,1)+ROW()-ROW($A$11), "")</f>
        <v>46044</v>
      </c>
      <c r="B32" s="48" t="str">
        <f t="shared" si="0"/>
        <v>Do</v>
      </c>
      <c r="C32" s="48"/>
      <c r="D32" s="49"/>
      <c r="E32" s="49"/>
      <c r="F32" s="49"/>
      <c r="G32" s="49">
        <f t="shared" si="1"/>
        <v>0</v>
      </c>
      <c r="H32" s="48"/>
      <c r="I32" s="4">
        <f t="shared" si="2"/>
        <v>0</v>
      </c>
    </row>
    <row r="33">
      <c r="A33" s="47">
        <f>IF(MONTH(DATE(Config!B2,Config!B1,1)+ROW()-ROW($A$11))=Config!B1, DATE(Config!B2,Config!B1,1)+ROW()-ROW($A$11), "")</f>
        <v>46045</v>
      </c>
      <c r="B33" s="48" t="str">
        <f t="shared" si="0"/>
        <v>Fr</v>
      </c>
      <c r="C33" s="48"/>
      <c r="D33" s="49"/>
      <c r="E33" s="49"/>
      <c r="F33" s="49"/>
      <c r="G33" s="49">
        <f t="shared" si="1"/>
        <v>0</v>
      </c>
      <c r="H33" s="48"/>
      <c r="I33" s="4">
        <f t="shared" si="2"/>
        <v>0</v>
      </c>
    </row>
    <row r="34">
      <c r="A34" s="47">
        <f>IF(MONTH(DATE(Config!B2,Config!B1,1)+ROW()-ROW($A$11))=Config!B1, DATE(Config!B2,Config!B1,1)+ROW()-ROW($A$11), "")</f>
        <v>46046</v>
      </c>
      <c r="B34" s="48" t="str">
        <f t="shared" si="0"/>
        <v>Sa</v>
      </c>
      <c r="C34" s="48"/>
      <c r="D34" s="49"/>
      <c r="E34" s="49"/>
      <c r="F34" s="49"/>
      <c r="G34" s="49">
        <f t="shared" si="1"/>
        <v>0</v>
      </c>
      <c r="H34" s="48"/>
      <c r="I34" s="4">
        <f t="shared" si="2"/>
        <v>0</v>
      </c>
    </row>
    <row r="35">
      <c r="A35" s="47">
        <f>IF(MONTH(DATE(Config!B2,Config!B1,1)+ROW()-ROW($A$11))=Config!B1, DATE(Config!B2,Config!B1,1)+ROW()-ROW($A$11), "")</f>
        <v>46047</v>
      </c>
      <c r="B35" s="48" t="str">
        <f t="shared" si="0"/>
        <v>So</v>
      </c>
      <c r="C35" s="48"/>
      <c r="D35" s="49"/>
      <c r="E35" s="49"/>
      <c r="F35" s="49"/>
      <c r="G35" s="49">
        <f t="shared" si="1"/>
        <v>0</v>
      </c>
      <c r="H35" s="48"/>
      <c r="I35" s="4">
        <f t="shared" si="2"/>
        <v>0</v>
      </c>
    </row>
    <row r="36">
      <c r="A36" s="47">
        <f>IF(MONTH(DATE(Config!B2,Config!B1,1)+ROW()-ROW($A$11))=Config!B1, DATE(Config!B2,Config!B1,1)+ROW()-ROW($A$11), "")</f>
        <v>46048</v>
      </c>
      <c r="B36" s="48" t="str">
        <f t="shared" si="0"/>
        <v>Mo</v>
      </c>
      <c r="C36" s="48"/>
      <c r="D36" s="49"/>
      <c r="E36" s="49"/>
      <c r="F36" s="49"/>
      <c r="G36" s="49">
        <f t="shared" si="1"/>
        <v>0</v>
      </c>
      <c r="H36" s="48"/>
      <c r="I36" s="4">
        <f t="shared" si="2"/>
        <v>0</v>
      </c>
    </row>
    <row r="37">
      <c r="A37" s="47">
        <f>IF(MONTH(DATE(Config!B2,Config!B1,1)+ROW()-ROW($A$11))=Config!B1, DATE(Config!B2,Config!B1,1)+ROW()-ROW($A$11), "")</f>
        <v>46049</v>
      </c>
      <c r="B37" s="48" t="str">
        <f t="shared" si="0"/>
        <v>Di</v>
      </c>
      <c r="C37" s="48"/>
      <c r="D37" s="49"/>
      <c r="E37" s="49"/>
      <c r="F37" s="49"/>
      <c r="G37" s="49">
        <f t="shared" si="1"/>
        <v>0</v>
      </c>
      <c r="H37" s="48"/>
      <c r="I37" s="4">
        <f t="shared" si="2"/>
        <v>0</v>
      </c>
    </row>
    <row r="38">
      <c r="A38" s="47">
        <f>IF(MONTH(DATE(Config!B2,Config!B1,1)+ROW()-ROW($A$11))=Config!B1, DATE(Config!B2,Config!B1,1)+ROW()-ROW($A$11), "")</f>
        <v>46050</v>
      </c>
      <c r="B38" s="48" t="str">
        <f t="shared" si="0"/>
        <v>Mi</v>
      </c>
      <c r="C38" s="48"/>
      <c r="D38" s="49"/>
      <c r="E38" s="49"/>
      <c r="F38" s="49"/>
      <c r="G38" s="49">
        <f t="shared" si="1"/>
        <v>0</v>
      </c>
      <c r="H38" s="48"/>
      <c r="I38" s="4">
        <f t="shared" si="2"/>
        <v>0</v>
      </c>
    </row>
    <row r="39">
      <c r="A39" s="47">
        <f>IF(MONTH(DATE(Config!B2,Config!B1,1)+ROW()-ROW($A$11))=Config!B1, DATE(Config!B2,Config!B1,1)+ROW()-ROW($A$11), "")</f>
        <v>46051</v>
      </c>
      <c r="B39" s="48" t="str">
        <f t="shared" si="0"/>
        <v>Do</v>
      </c>
      <c r="C39" s="48" t="str">
        <f>IF(A39="","",IFERROR(INDEX(Config!$F$12:$F$198,MATCH(A39,Config!$E$12:$E$198,0)),""))</f>
        <v/>
      </c>
      <c r="D39" s="49"/>
      <c r="E39" s="49"/>
      <c r="F39" s="49"/>
      <c r="G39" s="49">
        <f t="shared" si="1"/>
        <v>0</v>
      </c>
      <c r="H39" s="48"/>
      <c r="I39" s="4">
        <f t="shared" si="2"/>
        <v>0</v>
      </c>
    </row>
    <row r="40">
      <c r="A40" s="47">
        <f>IF(MONTH(DATE(Config!B2,Config!B1,1)+ROW()-ROW($A$11))=Config!B1, DATE(Config!B2,Config!B1,1)+ROW()-ROW($A$11), "")</f>
        <v>46052</v>
      </c>
      <c r="B40" s="48" t="str">
        <f t="shared" si="0"/>
        <v>Fr</v>
      </c>
      <c r="C40" s="48" t="str">
        <f>IF(A40="","",IFERROR(INDEX(Config!$F$12:$F$198,MATCH(A40,Config!$E$12:$E$198,0)),""))</f>
        <v/>
      </c>
      <c r="D40" s="49"/>
      <c r="E40" s="49"/>
      <c r="F40" s="49"/>
      <c r="G40" s="49">
        <f t="shared" si="1"/>
        <v>0</v>
      </c>
      <c r="H40" s="48"/>
      <c r="I40" s="4">
        <f t="shared" si="2"/>
        <v>0</v>
      </c>
    </row>
    <row r="41">
      <c r="A41" s="47">
        <f>IF(MONTH(DATE(Config!B2,Config!B1,1)+ROW()-ROW($A$11))=Config!B1, DATE(Config!B2,Config!B1,1)+ROW()-ROW($A$11), "")</f>
        <v>46053</v>
      </c>
      <c r="B41" s="48" t="str">
        <f t="shared" si="0"/>
        <v>Sa</v>
      </c>
      <c r="C41" s="48" t="str">
        <f>IF(A41="","",IFERROR(INDEX(Config!$F$12:$F$198,MATCH(A41,Config!$E$12:$E$198,0)),""))</f>
        <v/>
      </c>
      <c r="D41" s="49"/>
      <c r="E41" s="49"/>
      <c r="F41" s="49"/>
      <c r="G41" s="49">
        <f t="shared" si="1"/>
        <v>0</v>
      </c>
      <c r="H41" s="48"/>
      <c r="I41" s="4">
        <f t="shared" si="2"/>
        <v>0</v>
      </c>
    </row>
    <row r="42">
      <c r="A42" s="47" t="str">
        <f>IF(MONTH(DATE(Config!B2,Config!B1,1)+ROW()-ROW($A$11))=Config!B1, DATE(Config!B2,Config!B1,1)+ROW()-ROW($A$11), "")</f>
        <v/>
      </c>
      <c r="B42" s="48" t="str">
        <f t="shared" si="0"/>
        <v/>
      </c>
      <c r="C42" s="48" t="str">
        <f>IF(A42="","",IFERROR(INDEX(Config!$F$12:$F$198,MATCH(A42,Config!$E$12:$E$198,0)),""))</f>
        <v/>
      </c>
      <c r="D42" s="49"/>
      <c r="E42" s="49"/>
      <c r="F42" s="49"/>
      <c r="G42" s="49" t="str">
        <f t="shared" si="1"/>
        <v/>
      </c>
      <c r="H42" s="48"/>
      <c r="I42" s="4" t="str">
        <f t="shared" si="2"/>
        <v/>
      </c>
    </row>
    <row r="43">
      <c r="A43" s="47" t="str">
        <f>IF(MONTH(DATE(Config!B2,Config!B1,1)+ROW()-ROW($A$11))=Config!B1, DATE(Config!B2,Config!B1,1)+ROW()-ROW($A$11), "")</f>
        <v/>
      </c>
      <c r="B43" s="48" t="str">
        <f t="shared" si="0"/>
        <v/>
      </c>
      <c r="C43" s="48" t="str">
        <f>IF(A43="","",IFERROR(INDEX(Config!$F$12:$F$198,MATCH(A43,Config!$E$12:$E$198,0)),""))</f>
        <v/>
      </c>
      <c r="D43" s="49"/>
      <c r="E43" s="49"/>
      <c r="F43" s="49"/>
      <c r="G43" s="49" t="str">
        <f t="shared" si="1"/>
        <v/>
      </c>
      <c r="H43" s="48"/>
      <c r="I43" s="4" t="str">
        <f t="shared" si="2"/>
        <v/>
      </c>
    </row>
    <row r="44">
      <c r="A44" s="47" t="str">
        <f>IF(MONTH(DATE(Config!B2,Config!B1,1)+ROW()-ROW($A$11))=Config!B1, DATE(Config!B2,Config!B1,1)+ROW()-ROW($A$11), "")</f>
        <v/>
      </c>
      <c r="B44" s="48" t="str">
        <f t="shared" si="0"/>
        <v/>
      </c>
      <c r="C44" s="48" t="str">
        <f>IF(A44="","",IFERROR(INDEX(Config!$F$12:$F$198,MATCH(A44,Config!$E$12:$E$198,0)),""))</f>
        <v/>
      </c>
      <c r="D44" s="49"/>
      <c r="E44" s="49"/>
      <c r="F44" s="49"/>
      <c r="G44" s="49" t="str">
        <f t="shared" si="1"/>
        <v/>
      </c>
      <c r="H44" s="48"/>
      <c r="I44" s="4" t="str">
        <f t="shared" si="2"/>
        <v/>
      </c>
    </row>
    <row r="45">
      <c r="A45" s="47" t="str">
        <f>IF(MONTH(DATE(Config!B2,Config!B1,1)+ROW()-ROW($A$11))=Config!B1, DATE(Config!B2,Config!B1,1)+ROW()-ROW($A$11), "")</f>
        <v/>
      </c>
      <c r="B45" s="48" t="str">
        <f t="shared" si="0"/>
        <v/>
      </c>
      <c r="C45" s="48" t="str">
        <f>IF(A45="","",IFERROR(INDEX(Config!$F$12:$F$198,MATCH(A45,Config!$E$12:$E$198,0)),""))</f>
        <v/>
      </c>
      <c r="D45" s="49"/>
      <c r="E45" s="49"/>
      <c r="F45" s="49"/>
      <c r="G45" s="49" t="str">
        <f t="shared" si="1"/>
        <v/>
      </c>
      <c r="H45" s="48"/>
      <c r="I45" s="4" t="str">
        <f t="shared" si="2"/>
        <v/>
      </c>
    </row>
    <row r="48">
      <c r="F48" s="2" t="s">
        <v>75</v>
      </c>
      <c r="G48" s="50">
        <f>SUM(G11:G45)</f>
        <v>0</v>
      </c>
    </row>
    <row r="49">
      <c r="F49" s="2" t="s">
        <v>76</v>
      </c>
      <c r="G49">
        <f>SUM(I11:I45)</f>
        <v>0</v>
      </c>
    </row>
    <row r="50">
      <c r="F50" s="2" t="s">
        <v>77</v>
      </c>
      <c r="G50" s="50">
        <f>IF(Config!B3="Part-time", 40/24, (G49*(B5/B4))/24)</f>
        <v>0</v>
      </c>
    </row>
    <row r="51">
      <c r="F51" s="2" t="s">
        <v>78</v>
      </c>
      <c r="G51" s="51">
        <f>(G48-G50)*24</f>
        <v>0</v>
      </c>
    </row>
  </sheetData>
  <mergeCells count="15">
    <mergeCell ref="A1:H2"/>
    <mergeCell ref="D3:D4"/>
    <mergeCell ref="E3:E4"/>
    <mergeCell ref="F3:F8"/>
    <mergeCell ref="G3:G4"/>
    <mergeCell ref="H3:H4"/>
    <mergeCell ref="I3:K3"/>
    <mergeCell ref="C4:C5"/>
    <mergeCell ref="D5:D8"/>
    <mergeCell ref="E5:E8"/>
    <mergeCell ref="G5:G6"/>
    <mergeCell ref="H5:H6"/>
    <mergeCell ref="C7:C8"/>
    <mergeCell ref="G7:G8"/>
    <mergeCell ref="H7:H8"/>
  </mergeCells>
  <dataValidations count="1" disablePrompts="0">
    <dataValidation sqref="C11:C48" type="list" allowBlank="1" error="Bitte einen gültigen Typ wählen." errorStyle="stop" errorTitle="Ungültige Eingabe" imeMode="noControl" operator="between" prompt="Bitte Art wählen (Office, Home Office, Dienstreise, Urlaub, Krank, Overtime)." promptTitle="Art Auswahl" showDropDown="0" showErrorMessage="1" showInputMessage="1">
      <formula1>Config!$A$11:$A$17</formula1>
    </dataValidation>
  </dataValidations>
  <printOptions headings="0" gridLines="0"/>
  <pageMargins left="0.75" right="0.75" top="1" bottom="1" header="0.5" footer="0.5"/>
  <pageSetup paperSize="3" scale="100" fitToWidth="1" fitToHeight="1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C001D-009F-482B-9208-009D00D5003B}">
            <xm:f>"$C11=""Feiertage"""</xm:f>
            <x14:dxf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A11:H45</xm:sqref>
        </x14:conditionalFormatting>
        <x14:conditionalFormatting xmlns:xm="http://schemas.microsoft.com/office/excel/2006/main">
          <x14:cfRule type="expression" priority="3" id="{0067006A-00B1-4C34-8285-00730071007A}">
            <xm:f>AND(A11&lt;&gt;"",WEEKDAY(A11,2)&gt;5)</xm:f>
            <x14:dxf>
              <fill>
                <patternFill patternType="solid">
                  <fgColor rgb="FFFFF2CC"/>
                  <bgColor rgb="FFFFF2CC"/>
                </patternFill>
              </fill>
            </x14:dxf>
          </x14:cfRule>
          <xm:sqref>A11:H45</xm:sqref>
        </x14:conditionalFormatting>
        <x14:conditionalFormatting xmlns:xm="http://schemas.microsoft.com/office/excel/2006/main">
          <x14:cfRule type="expression" priority="5" id="{007000FB-00DD-49EC-8940-00EE00590070}">
            <xm:f>$C11="Feiertage"</xm:f>
            <x14:dxf>
              <fill>
                <patternFill patternType="solid">
                  <fgColor rgb="FFFFB6C1"/>
                  <bgColor rgb="FFFFB6C1"/>
                </patternFill>
              </fill>
            </x14:dxf>
          </x14:cfRule>
          <xm:sqref>A11:H45</xm:sqref>
        </x14:conditionalFormatting>
        <x14:conditionalFormatting xmlns:xm="http://schemas.microsoft.com/office/excel/2006/main">
          <x14:cfRule type="expression" priority="6" id="{00BE00F1-0091-4082-A2FC-002700D0005A}">
            <xm:f>$C11="Urlaub"</xm:f>
            <x14:dxf>
              <fill>
                <patternFill patternType="solid">
                  <fgColor rgb="FFCFE2F3"/>
                  <bgColor rgb="FFCFE2F3"/>
                </patternFill>
              </fill>
            </x14:dxf>
          </x14:cfRule>
          <xm:sqref>A11:H45</xm:sqref>
        </x14:conditionalFormatting>
        <x14:conditionalFormatting xmlns:xm="http://schemas.microsoft.com/office/excel/2006/main">
          <x14:cfRule type="expression" priority="7" id="{00A8009E-0092-422E-B307-0074008E0066}">
            <xm:f>$C11="Krank"</xm:f>
            <x14:dxf>
              <fill>
                <patternFill patternType="solid">
                  <fgColor rgb="FFE7E6E6"/>
                  <bgColor rgb="FFE7E6E6"/>
                </patternFill>
              </fill>
            </x14:dxf>
          </x14:cfRule>
          <xm:sqref>A11:H45</xm:sqref>
        </x14:conditionalFormatting>
        <x14:conditionalFormatting xmlns:xm="http://schemas.microsoft.com/office/excel/2006/main">
          <x14:cfRule type="expression" priority="9" id="{0033009F-0030-43C3-8FE8-00C600110003}">
            <xm:f>$C11="Overtime"</xm:f>
            <x14:dxf>
              <fill>
                <patternFill patternType="solid">
                  <fgColor rgb="FFF3E8FF"/>
                  <bgColor rgb="FFF3E8FF"/>
                </patternFill>
              </fill>
            </x14:dxf>
          </x14:cfRule>
          <xm:sqref>A11:H45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2025-10-13T10:52:23Z</dcterms:created>
  <dcterms:modified xsi:type="dcterms:W3CDTF">2025-12-22T19:20:32Z</dcterms:modified>
</cp:coreProperties>
</file>